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13_ncr:40009_{C627C3BA-02B8-49C4-B083-6C5747F06574}" xr6:coauthVersionLast="36" xr6:coauthVersionMax="36" xr10:uidLastSave="{00000000-0000-0000-0000-000000000000}"/>
  <bookViews>
    <workbookView xWindow="2010" yWindow="0" windowWidth="29460" windowHeight="14890"/>
  </bookViews>
  <sheets>
    <sheet name="2020-12-22 As presence" sheetId="1" r:id="rId1"/>
  </sheets>
  <calcPr calcId="0"/>
</workbook>
</file>

<file path=xl/calcChain.xml><?xml version="1.0" encoding="utf-8"?>
<calcChain xmlns="http://schemas.openxmlformats.org/spreadsheetml/2006/main">
  <c r="G6" i="1" l="1"/>
  <c r="G7" i="1"/>
  <c r="H7" i="1" s="1"/>
  <c r="G8" i="1"/>
  <c r="G9" i="1"/>
  <c r="G10" i="1"/>
  <c r="H10" i="1" s="1"/>
  <c r="I10" i="1" s="1"/>
  <c r="G11" i="1"/>
  <c r="H11" i="1" s="1"/>
  <c r="I11" i="1" s="1"/>
  <c r="G12" i="1"/>
  <c r="H12" i="1" s="1"/>
  <c r="I12" i="1" s="1"/>
  <c r="G13" i="1"/>
  <c r="G14" i="1"/>
  <c r="G15" i="1"/>
  <c r="H15" i="1" s="1"/>
  <c r="G16" i="1"/>
  <c r="G17" i="1"/>
  <c r="G18" i="1"/>
  <c r="H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G25" i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G32" i="1"/>
  <c r="G33" i="1"/>
  <c r="G34" i="1"/>
  <c r="H34" i="1" s="1"/>
  <c r="I34" i="1" s="1"/>
  <c r="G35" i="1"/>
  <c r="H35" i="1" s="1"/>
  <c r="I35" i="1" s="1"/>
  <c r="G36" i="1"/>
  <c r="H36" i="1" s="1"/>
  <c r="I36" i="1" s="1"/>
  <c r="G37" i="1"/>
  <c r="G38" i="1"/>
  <c r="H38" i="1" s="1"/>
  <c r="G39" i="1"/>
  <c r="H39" i="1" s="1"/>
  <c r="H37" i="1"/>
  <c r="I37" i="1" s="1"/>
  <c r="H32" i="1"/>
  <c r="I32" i="1" s="1"/>
  <c r="H8" i="1"/>
  <c r="I8" i="1" s="1"/>
  <c r="H6" i="1"/>
  <c r="H25" i="1"/>
  <c r="I25" i="1" s="1"/>
  <c r="H13" i="1"/>
  <c r="H9" i="1"/>
  <c r="I9" i="1" s="1"/>
  <c r="H33" i="1"/>
  <c r="I33" i="1" s="1"/>
  <c r="H24" i="1"/>
  <c r="I24" i="1" s="1"/>
  <c r="H14" i="1"/>
  <c r="H16" i="1"/>
  <c r="H17" i="1"/>
  <c r="F3" i="1"/>
  <c r="I38" i="1" l="1"/>
  <c r="I13" i="1"/>
  <c r="I6" i="1"/>
</calcChain>
</file>

<file path=xl/sharedStrings.xml><?xml version="1.0" encoding="utf-8"?>
<sst xmlns="http://schemas.openxmlformats.org/spreadsheetml/2006/main" count="100" uniqueCount="56">
  <si>
    <t>Meeting ID</t>
  </si>
  <si>
    <t>Topic</t>
  </si>
  <si>
    <t>Start Time</t>
  </si>
  <si>
    <t>End Time</t>
  </si>
  <si>
    <t>User Email</t>
  </si>
  <si>
    <t>Duration (Minutes)</t>
  </si>
  <si>
    <t>Participants</t>
  </si>
  <si>
    <t>Academic Seminar</t>
  </si>
  <si>
    <t>ai@nsu.ru</t>
  </si>
  <si>
    <t>Name (Original Name)</t>
  </si>
  <si>
    <t>Join Time</t>
  </si>
  <si>
    <t>Leave Time</t>
  </si>
  <si>
    <t>Guest</t>
  </si>
  <si>
    <t>Kirill Kalmutskiy</t>
  </si>
  <si>
    <t>k.kalmutskii@g.nsu.ru</t>
  </si>
  <si>
    <t>Yes</t>
  </si>
  <si>
    <t>Рафаэль Бланксон</t>
  </si>
  <si>
    <t>vladislav</t>
  </si>
  <si>
    <t>Mikhail Liz</t>
  </si>
  <si>
    <t>m.liz@g.nsu.ru</t>
  </si>
  <si>
    <t>Светлана Евгеньевна Кучуганова</t>
  </si>
  <si>
    <t>s.kuchuganova@g.nsu.ru</t>
  </si>
  <si>
    <t>Watana Pongsapas</t>
  </si>
  <si>
    <t>alexey korolev</t>
  </si>
  <si>
    <t>BDA &amp; AI NSU</t>
  </si>
  <si>
    <t>No</t>
  </si>
  <si>
    <t>Dinesh Reddy</t>
  </si>
  <si>
    <t>dineshreddy.y19@gmail.com</t>
  </si>
  <si>
    <t>Rohan Kumar Rathore</t>
  </si>
  <si>
    <t>r.rathore@g.nsu.ru</t>
  </si>
  <si>
    <t>Mukul Vishwas</t>
  </si>
  <si>
    <t>neomukul@gmail.com</t>
  </si>
  <si>
    <t>23 Кочанов Максим Александрович</t>
  </si>
  <si>
    <t>Сергей Пнев</t>
  </si>
  <si>
    <t>pnev.sergeyy@gmail.com</t>
  </si>
  <si>
    <t>Sergey Berezin</t>
  </si>
  <si>
    <t>Oladotun Aluko</t>
  </si>
  <si>
    <t>alukodotun@gmail.com</t>
  </si>
  <si>
    <t>Khuê Lưu</t>
  </si>
  <si>
    <t>Мария Вадимовна Матвеева</t>
  </si>
  <si>
    <t>Дарья Алексеевна Пирожкова</t>
  </si>
  <si>
    <t>d.pirozhkova@g.nsu.ru</t>
  </si>
  <si>
    <t>Andrey Yashkin</t>
  </si>
  <si>
    <t>Mohamed</t>
  </si>
  <si>
    <t>Enes E Kuzucu</t>
  </si>
  <si>
    <t>Vassily Baranov</t>
  </si>
  <si>
    <t>vassilybar@gmail.com</t>
  </si>
  <si>
    <t>Alix Bernard</t>
  </si>
  <si>
    <t>alix.bernard9@gmail.com</t>
  </si>
  <si>
    <t>Александр Дмитриевич Руснак</t>
  </si>
  <si>
    <t>Sergey Verbitskiy</t>
  </si>
  <si>
    <t>Nikita Nikolaev</t>
  </si>
  <si>
    <t>nikolaev.nick959@gmail.com</t>
  </si>
  <si>
    <t>Столбец1</t>
  </si>
  <si>
    <t>Столбец2</t>
  </si>
  <si>
    <t>Столбец3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</si>
</sst>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9" fontId="0" fillId="0" borderId="0" xfId="1" applyFont="1"/>
    <xf numFmtId="9" fontId="0" fillId="0" borderId="0" xfId="0" applyNumberForma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6">
    <dxf>
      <numFmt numFmtId="13" formatCode="0%"/>
    </dxf>
    <dxf>
      <numFmt numFmtId="0" formatCode="General"/>
    </dxf>
    <dxf>
      <numFmt numFmtId="27" formatCode="dd/mm/yyyy\ h:mm"/>
    </dxf>
    <dxf>
      <numFmt numFmtId="27" formatCode="dd/mm/yyyy\ h:mm"/>
    </dxf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I39" totalsRowShown="0">
  <autoFilter ref="A5:I39"/>
  <sortState ref="A6:I39">
    <sortCondition ref="A5:A39"/>
  </sortState>
  <tableColumns count="9">
    <tableColumn id="1" name="Name (Original Name)"/>
    <tableColumn id="2" name="User Email"/>
    <tableColumn id="3" name="Join Time" dataDxfId="5"/>
    <tableColumn id="4" name="Leave Time" dataDxfId="4"/>
    <tableColumn id="5" name="Duration (Minutes)"/>
    <tableColumn id="6" name="Guest"/>
    <tableColumn id="7" name="Столбец1" dataDxfId="1">
      <calculatedColumnFormula>TEXT(Таблица1[[#This Row],[Leave Time]]-MAX($C$3,Таблица1[[#This Row],[Join Time]]),"[мм]")</calculatedColumnFormula>
    </tableColumn>
    <tableColumn id="8" name="Столбец2" dataCellStyle="Процентный">
      <calculatedColumnFormula>Таблица1[[#This Row],[Столбец1]]/$F$3</calculatedColumnFormula>
    </tableColumn>
    <tableColumn id="9" name="Столбец3" dataDxfId="0">
      <calculatedColumnFormula>Таблица1[[#This Row],[Столбец2]]+H7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3" totalsRowShown="0">
  <autoFilter ref="A1:G3"/>
  <tableColumns count="7">
    <tableColumn id="1" name="Meeting ID"/>
    <tableColumn id="2" name="Topic"/>
    <tableColumn id="3" name="Start Time" dataDxfId="3"/>
    <tableColumn id="4" name="End Time" dataDxfId="2"/>
    <tableColumn id="5" name="User Email"/>
    <tableColumn id="6" name="Duration (Minutes)"/>
    <tableColumn id="7" name="Participants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I7" sqref="I7"/>
    </sheetView>
  </sheetViews>
  <sheetFormatPr defaultRowHeight="14.5" x14ac:dyDescent="0.35"/>
  <cols>
    <col min="1" max="1" width="32.08984375" bestFit="1" customWidth="1"/>
    <col min="2" max="2" width="25.36328125" bestFit="1" customWidth="1"/>
    <col min="3" max="4" width="15" bestFit="1" customWidth="1"/>
    <col min="5" max="6" width="18.7265625" customWidth="1"/>
    <col min="7" max="7" width="12.54296875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 x14ac:dyDescent="0.35">
      <c r="A2">
        <v>86212050320</v>
      </c>
      <c r="B2" t="s">
        <v>7</v>
      </c>
      <c r="C2" s="1">
        <v>44187.671469907407</v>
      </c>
      <c r="D2" s="1">
        <v>44187.747546296298</v>
      </c>
      <c r="E2" t="s">
        <v>8</v>
      </c>
      <c r="F2">
        <v>110</v>
      </c>
      <c r="G2">
        <v>29</v>
      </c>
    </row>
    <row r="3" spans="1:9" x14ac:dyDescent="0.35">
      <c r="C3" s="1">
        <v>44187.680555555555</v>
      </c>
      <c r="D3" s="1"/>
      <c r="F3" s="1" t="str">
        <f>TEXT(D2-Таблица2[[#This Row],[Start Time]],"[мм]")</f>
        <v>96</v>
      </c>
    </row>
    <row r="5" spans="1:9" x14ac:dyDescent="0.35">
      <c r="A5" t="s">
        <v>9</v>
      </c>
      <c r="B5" t="s">
        <v>4</v>
      </c>
      <c r="C5" t="s">
        <v>10</v>
      </c>
      <c r="D5" t="s">
        <v>11</v>
      </c>
      <c r="E5" t="s">
        <v>5</v>
      </c>
      <c r="F5" t="s">
        <v>12</v>
      </c>
      <c r="G5" t="s">
        <v>53</v>
      </c>
      <c r="H5" t="s">
        <v>54</v>
      </c>
      <c r="I5" t="s">
        <v>55</v>
      </c>
    </row>
    <row r="6" spans="1:9" x14ac:dyDescent="0.35">
      <c r="A6" t="s">
        <v>32</v>
      </c>
      <c r="C6" s="1">
        <v>44187.682013888887</v>
      </c>
      <c r="D6" s="1">
        <v>44187.688854166663</v>
      </c>
      <c r="E6">
        <v>10</v>
      </c>
      <c r="F6" t="s">
        <v>15</v>
      </c>
      <c r="G6" t="str">
        <f>TEXT(Таблица1[[#This Row],[Leave Time]]-MAX($C$3,Таблица1[[#This Row],[Join Time]]),"[мм]")</f>
        <v>09</v>
      </c>
      <c r="H6" s="2">
        <f>Таблица1[[#This Row],[Столбец1]]/$F$3</f>
        <v>9.375E-2</v>
      </c>
      <c r="I6" s="3">
        <f>Таблица1[[#This Row],[Столбец2]]+H7</f>
        <v>0.9375</v>
      </c>
    </row>
    <row r="7" spans="1:9" x14ac:dyDescent="0.35">
      <c r="A7" t="s">
        <v>32</v>
      </c>
      <c r="C7" s="1">
        <v>44187.690879629627</v>
      </c>
      <c r="D7" s="1">
        <v>44187.747546296298</v>
      </c>
      <c r="E7">
        <v>82</v>
      </c>
      <c r="F7" t="s">
        <v>15</v>
      </c>
      <c r="G7" t="str">
        <f>TEXT(Таблица1[[#This Row],[Leave Time]]-MAX($C$3,Таблица1[[#This Row],[Join Time]]),"[мм]")</f>
        <v>81</v>
      </c>
      <c r="H7" s="2">
        <f>Таблица1[[#This Row],[Столбец1]]/$F$3</f>
        <v>0.84375</v>
      </c>
      <c r="I7" s="3"/>
    </row>
    <row r="8" spans="1:9" x14ac:dyDescent="0.35">
      <c r="A8" t="s">
        <v>23</v>
      </c>
      <c r="C8" s="1">
        <v>44187.680474537039</v>
      </c>
      <c r="D8" s="1">
        <v>44187.747442129628</v>
      </c>
      <c r="E8">
        <v>97</v>
      </c>
      <c r="F8" t="s">
        <v>15</v>
      </c>
      <c r="G8" t="str">
        <f>TEXT(Таблица1[[#This Row],[Leave Time]]-MAX($C$3,Таблица1[[#This Row],[Join Time]]),"[мм]")</f>
        <v>96</v>
      </c>
      <c r="H8" s="2">
        <f>Таблица1[[#This Row],[Столбец1]]/$F$3</f>
        <v>1</v>
      </c>
      <c r="I8" s="3">
        <f>Таблица1[[#This Row],[Столбец2]]</f>
        <v>1</v>
      </c>
    </row>
    <row r="9" spans="1:9" x14ac:dyDescent="0.35">
      <c r="A9" t="s">
        <v>47</v>
      </c>
      <c r="B9" t="s">
        <v>48</v>
      </c>
      <c r="C9" s="1">
        <v>44187.688483796293</v>
      </c>
      <c r="D9" s="1">
        <v>44187.747384259259</v>
      </c>
      <c r="E9">
        <v>85</v>
      </c>
      <c r="F9" t="s">
        <v>15</v>
      </c>
      <c r="G9" t="str">
        <f>TEXT(Таблица1[[#This Row],[Leave Time]]-MAX($C$3,Таблица1[[#This Row],[Join Time]]),"[мм]")</f>
        <v>84</v>
      </c>
      <c r="H9" s="2">
        <f>Таблица1[[#This Row],[Столбец1]]/$F$3</f>
        <v>0.875</v>
      </c>
      <c r="I9" s="3">
        <f>Таблица1[[#This Row],[Столбец2]]</f>
        <v>0.875</v>
      </c>
    </row>
    <row r="10" spans="1:9" x14ac:dyDescent="0.35">
      <c r="A10" t="s">
        <v>42</v>
      </c>
      <c r="C10" s="1">
        <v>44187.685868055552</v>
      </c>
      <c r="D10" s="1">
        <v>44187.747534722221</v>
      </c>
      <c r="E10">
        <v>89</v>
      </c>
      <c r="F10" t="s">
        <v>15</v>
      </c>
      <c r="G10" t="str">
        <f>TEXT(Таблица1[[#This Row],[Leave Time]]-MAX($C$3,Таблица1[[#This Row],[Join Time]]),"[мм]")</f>
        <v>88</v>
      </c>
      <c r="H10" s="2">
        <f>Таблица1[[#This Row],[Столбец1]]/$F$3</f>
        <v>0.91666666666666663</v>
      </c>
      <c r="I10" s="3">
        <f>Таблица1[[#This Row],[Столбец2]]</f>
        <v>0.91666666666666663</v>
      </c>
    </row>
    <row r="11" spans="1:9" x14ac:dyDescent="0.35">
      <c r="A11" t="s">
        <v>24</v>
      </c>
      <c r="B11" t="s">
        <v>8</v>
      </c>
      <c r="C11" s="1">
        <v>44187.681331018517</v>
      </c>
      <c r="D11" s="1">
        <v>44187.747546296298</v>
      </c>
      <c r="E11">
        <v>96</v>
      </c>
      <c r="F11" t="s">
        <v>25</v>
      </c>
      <c r="G11" t="str">
        <f>TEXT(Таблица1[[#This Row],[Leave Time]]-MAX($C$3,Таблица1[[#This Row],[Join Time]]),"[мм]")</f>
        <v>95</v>
      </c>
      <c r="H11" s="2">
        <f>Таблица1[[#This Row],[Столбец1]]/$F$3</f>
        <v>0.98958333333333337</v>
      </c>
      <c r="I11" s="3">
        <f>Таблица1[[#This Row],[Столбец2]]</f>
        <v>0.98958333333333337</v>
      </c>
    </row>
    <row r="12" spans="1:9" x14ac:dyDescent="0.35">
      <c r="A12" t="s">
        <v>26</v>
      </c>
      <c r="B12" t="s">
        <v>27</v>
      </c>
      <c r="C12" s="1">
        <v>44187.681400462963</v>
      </c>
      <c r="D12" s="1">
        <v>44187.747384259259</v>
      </c>
      <c r="E12">
        <v>96</v>
      </c>
      <c r="F12" t="s">
        <v>15</v>
      </c>
      <c r="G12" t="str">
        <f>TEXT(Таблица1[[#This Row],[Leave Time]]-MAX($C$3,Таблица1[[#This Row],[Join Time]]),"[мм]")</f>
        <v>95</v>
      </c>
      <c r="H12" s="2">
        <f>Таблица1[[#This Row],[Столбец1]]/$F$3</f>
        <v>0.98958333333333337</v>
      </c>
      <c r="I12" s="3">
        <f>Таблица1[[#This Row],[Столбец2]]</f>
        <v>0.98958333333333337</v>
      </c>
    </row>
    <row r="13" spans="1:9" x14ac:dyDescent="0.35">
      <c r="A13" t="s">
        <v>44</v>
      </c>
      <c r="C13" s="1">
        <v>44187.686562499999</v>
      </c>
      <c r="D13" s="1">
        <v>44187.734386574077</v>
      </c>
      <c r="E13">
        <v>69</v>
      </c>
      <c r="F13" t="s">
        <v>15</v>
      </c>
      <c r="G13" t="str">
        <f>TEXT(Таблица1[[#This Row],[Leave Time]]-MAX($C$3,Таблица1[[#This Row],[Join Time]]),"[мм]")</f>
        <v>68</v>
      </c>
      <c r="H13" s="2">
        <f>Таблица1[[#This Row],[Столбец1]]/$F$3</f>
        <v>0.70833333333333337</v>
      </c>
      <c r="I13" s="3">
        <f>Таблица1[[#This Row],[Столбец2]]+H14+H15+H16+H17+I14+H18</f>
        <v>0.87500000000000011</v>
      </c>
    </row>
    <row r="14" spans="1:9" x14ac:dyDescent="0.35">
      <c r="A14" t="s">
        <v>44</v>
      </c>
      <c r="C14" s="1">
        <v>44187.734398148146</v>
      </c>
      <c r="D14" s="1">
        <v>44187.735902777778</v>
      </c>
      <c r="E14">
        <v>3</v>
      </c>
      <c r="F14" t="s">
        <v>15</v>
      </c>
      <c r="G14" t="str">
        <f>TEXT(Таблица1[[#This Row],[Leave Time]]-MAX($C$3,Таблица1[[#This Row],[Join Time]]),"[мм]")</f>
        <v>02</v>
      </c>
      <c r="H14" s="2">
        <f>Таблица1[[#This Row],[Столбец1]]/$F$3</f>
        <v>2.0833333333333332E-2</v>
      </c>
      <c r="I14" s="3"/>
    </row>
    <row r="15" spans="1:9" x14ac:dyDescent="0.35">
      <c r="A15" t="s">
        <v>44</v>
      </c>
      <c r="C15" s="1">
        <v>44187.735914351855</v>
      </c>
      <c r="D15" s="1">
        <v>44187.744074074071</v>
      </c>
      <c r="E15">
        <v>12</v>
      </c>
      <c r="F15" t="s">
        <v>15</v>
      </c>
      <c r="G15" t="str">
        <f>TEXT(Таблица1[[#This Row],[Leave Time]]-MAX($C$3,Таблица1[[#This Row],[Join Time]]),"[мм]")</f>
        <v>11</v>
      </c>
      <c r="H15" s="2">
        <f>Таблица1[[#This Row],[Столбец1]]/$F$3</f>
        <v>0.11458333333333333</v>
      </c>
      <c r="I15" s="3"/>
    </row>
    <row r="16" spans="1:9" x14ac:dyDescent="0.35">
      <c r="A16" t="s">
        <v>44</v>
      </c>
      <c r="C16" s="1">
        <v>44187.744074074071</v>
      </c>
      <c r="D16" s="1">
        <v>44187.746145833335</v>
      </c>
      <c r="E16">
        <v>3</v>
      </c>
      <c r="F16" t="s">
        <v>15</v>
      </c>
      <c r="G16" t="str">
        <f>TEXT(Таблица1[[#This Row],[Leave Time]]-MAX($C$3,Таблица1[[#This Row],[Join Time]]),"[мм]")</f>
        <v>02</v>
      </c>
      <c r="H16" s="2">
        <f>Таблица1[[#This Row],[Столбец1]]/$F$3</f>
        <v>2.0833333333333332E-2</v>
      </c>
      <c r="I16" s="3"/>
    </row>
    <row r="17" spans="1:9" x14ac:dyDescent="0.35">
      <c r="A17" t="s">
        <v>44</v>
      </c>
      <c r="C17" s="1">
        <v>44187.746388888889</v>
      </c>
      <c r="D17" s="1">
        <v>44187.746782407405</v>
      </c>
      <c r="E17">
        <v>1</v>
      </c>
      <c r="F17" t="s">
        <v>15</v>
      </c>
      <c r="G17" t="str">
        <f>TEXT(Таблица1[[#This Row],[Leave Time]]-MAX($C$3,Таблица1[[#This Row],[Join Time]]),"[мм]")</f>
        <v>00</v>
      </c>
      <c r="H17" s="2">
        <f>Таблица1[[#This Row],[Столбец1]]/$F$3</f>
        <v>0</v>
      </c>
      <c r="I17" s="3"/>
    </row>
    <row r="18" spans="1:9" x14ac:dyDescent="0.35">
      <c r="A18" t="s">
        <v>44</v>
      </c>
      <c r="C18" s="1">
        <v>44187.746793981481</v>
      </c>
      <c r="D18" s="1">
        <v>44187.748020833336</v>
      </c>
      <c r="E18">
        <v>2</v>
      </c>
      <c r="F18" t="s">
        <v>15</v>
      </c>
      <c r="G18" t="str">
        <f>TEXT(Таблица1[[#This Row],[Leave Time]]-MAX($C$3,Таблица1[[#This Row],[Join Time]]),"[мм]")</f>
        <v>01</v>
      </c>
      <c r="H18" s="2">
        <f>Таблица1[[#This Row],[Столбец1]]/$F$3</f>
        <v>1.0416666666666666E-2</v>
      </c>
      <c r="I18" s="3"/>
    </row>
    <row r="19" spans="1:9" x14ac:dyDescent="0.35">
      <c r="A19" t="s">
        <v>38</v>
      </c>
      <c r="C19" s="1">
        <v>44187.685046296298</v>
      </c>
      <c r="D19" s="1">
        <v>44187.747488425928</v>
      </c>
      <c r="E19">
        <v>90</v>
      </c>
      <c r="F19" t="s">
        <v>15</v>
      </c>
      <c r="G19" t="str">
        <f>TEXT(Таблица1[[#This Row],[Leave Time]]-MAX($C$3,Таблица1[[#This Row],[Join Time]]),"[мм]")</f>
        <v>89</v>
      </c>
      <c r="H19" s="2">
        <f>Таблица1[[#This Row],[Столбец1]]/$F$3</f>
        <v>0.92708333333333337</v>
      </c>
      <c r="I19" s="3">
        <f>Таблица1[[#This Row],[Столбец2]]</f>
        <v>0.92708333333333337</v>
      </c>
    </row>
    <row r="20" spans="1:9" x14ac:dyDescent="0.35">
      <c r="A20" t="s">
        <v>13</v>
      </c>
      <c r="B20" t="s">
        <v>14</v>
      </c>
      <c r="C20" s="1">
        <v>44187.671469907407</v>
      </c>
      <c r="D20" s="1">
        <v>44187.747384259259</v>
      </c>
      <c r="E20">
        <v>110</v>
      </c>
      <c r="F20" t="s">
        <v>15</v>
      </c>
      <c r="G20" t="str">
        <f>TEXT(Таблица1[[#This Row],[Leave Time]]-MAX($C$3,Таблица1[[#This Row],[Join Time]]),"[мм]")</f>
        <v>96</v>
      </c>
      <c r="H20" s="2">
        <f>Таблица1[[#This Row],[Столбец1]]/$F$3</f>
        <v>1</v>
      </c>
      <c r="I20" s="3">
        <f>Таблица1[[#This Row],[Столбец2]]</f>
        <v>1</v>
      </c>
    </row>
    <row r="21" spans="1:9" x14ac:dyDescent="0.35">
      <c r="A21" t="s">
        <v>18</v>
      </c>
      <c r="B21" t="s">
        <v>19</v>
      </c>
      <c r="C21" s="1">
        <v>44187.678356481483</v>
      </c>
      <c r="D21" s="1">
        <v>44187.747534722221</v>
      </c>
      <c r="E21">
        <v>100</v>
      </c>
      <c r="F21" t="s">
        <v>15</v>
      </c>
      <c r="G21" t="str">
        <f>TEXT(Таблица1[[#This Row],[Leave Time]]-MAX($C$3,Таблица1[[#This Row],[Join Time]]),"[мм]")</f>
        <v>96</v>
      </c>
      <c r="H21" s="2">
        <f>Таблица1[[#This Row],[Столбец1]]/$F$3</f>
        <v>1</v>
      </c>
      <c r="I21" s="3">
        <f>Таблица1[[#This Row],[Столбец2]]</f>
        <v>1</v>
      </c>
    </row>
    <row r="22" spans="1:9" x14ac:dyDescent="0.35">
      <c r="A22" t="s">
        <v>43</v>
      </c>
      <c r="C22" s="1">
        <v>44187.686331018522</v>
      </c>
      <c r="D22" s="1">
        <v>44187.747372685182</v>
      </c>
      <c r="E22">
        <v>88</v>
      </c>
      <c r="F22" t="s">
        <v>15</v>
      </c>
      <c r="G22" t="str">
        <f>TEXT(Таблица1[[#This Row],[Leave Time]]-MAX($C$3,Таблица1[[#This Row],[Join Time]]),"[мм]")</f>
        <v>87</v>
      </c>
      <c r="H22" s="2">
        <f>Таблица1[[#This Row],[Столбец1]]/$F$3</f>
        <v>0.90625</v>
      </c>
      <c r="I22" s="3">
        <f>Таблица1[[#This Row],[Столбец2]]</f>
        <v>0.90625</v>
      </c>
    </row>
    <row r="23" spans="1:9" x14ac:dyDescent="0.35">
      <c r="A23" t="s">
        <v>30</v>
      </c>
      <c r="B23" t="s">
        <v>31</v>
      </c>
      <c r="C23" s="1">
        <v>44187.681932870371</v>
      </c>
      <c r="D23" s="1">
        <v>44187.740879629629</v>
      </c>
      <c r="E23">
        <v>85</v>
      </c>
      <c r="F23" t="s">
        <v>15</v>
      </c>
      <c r="G23" t="str">
        <f>TEXT(Таблица1[[#This Row],[Leave Time]]-MAX($C$3,Таблица1[[#This Row],[Join Time]]),"[мм]")</f>
        <v>84</v>
      </c>
      <c r="H23" s="2">
        <f>Таблица1[[#This Row],[Столбец1]]/$F$3</f>
        <v>0.875</v>
      </c>
      <c r="I23" s="3">
        <f>Таблица1[[#This Row],[Столбец2]]</f>
        <v>0.875</v>
      </c>
    </row>
    <row r="24" spans="1:9" x14ac:dyDescent="0.35">
      <c r="A24" t="s">
        <v>51</v>
      </c>
      <c r="B24" t="s">
        <v>52</v>
      </c>
      <c r="C24" s="1">
        <v>44187.700636574074</v>
      </c>
      <c r="D24" s="1">
        <v>44187.747546296298</v>
      </c>
      <c r="E24">
        <v>68</v>
      </c>
      <c r="F24" t="s">
        <v>15</v>
      </c>
      <c r="G24" t="str">
        <f>TEXT(Таблица1[[#This Row],[Leave Time]]-MAX($C$3,Таблица1[[#This Row],[Join Time]]),"[мм]")</f>
        <v>67</v>
      </c>
      <c r="H24" s="2">
        <f>Таблица1[[#This Row],[Столбец1]]/$F$3</f>
        <v>0.69791666666666663</v>
      </c>
      <c r="I24" s="3">
        <f>Таблица1[[#This Row],[Столбец2]]</f>
        <v>0.69791666666666663</v>
      </c>
    </row>
    <row r="25" spans="1:9" x14ac:dyDescent="0.35">
      <c r="A25" t="s">
        <v>36</v>
      </c>
      <c r="B25" t="s">
        <v>37</v>
      </c>
      <c r="C25" s="1">
        <v>44187.683969907404</v>
      </c>
      <c r="D25" s="1">
        <v>44187.747534722221</v>
      </c>
      <c r="E25">
        <v>92</v>
      </c>
      <c r="F25" t="s">
        <v>15</v>
      </c>
      <c r="G25" t="str">
        <f>TEXT(Таблица1[[#This Row],[Leave Time]]-MAX($C$3,Таблица1[[#This Row],[Join Time]]),"[мм]")</f>
        <v>91</v>
      </c>
      <c r="H25" s="2">
        <f>Таблица1[[#This Row],[Столбец1]]/$F$3</f>
        <v>0.94791666666666663</v>
      </c>
      <c r="I25" s="3">
        <f>Таблица1[[#This Row],[Столбец2]]</f>
        <v>0.94791666666666663</v>
      </c>
    </row>
    <row r="26" spans="1:9" x14ac:dyDescent="0.35">
      <c r="A26" t="s">
        <v>28</v>
      </c>
      <c r="B26" t="s">
        <v>29</v>
      </c>
      <c r="C26" s="1">
        <v>44187.68167824074</v>
      </c>
      <c r="D26" s="1">
        <v>44187.747418981482</v>
      </c>
      <c r="E26">
        <v>95</v>
      </c>
      <c r="F26" t="s">
        <v>15</v>
      </c>
      <c r="G26" t="str">
        <f>TEXT(Таблица1[[#This Row],[Leave Time]]-MAX($C$3,Таблица1[[#This Row],[Join Time]]),"[мм]")</f>
        <v>94</v>
      </c>
      <c r="H26" s="2">
        <f>Таблица1[[#This Row],[Столбец1]]/$F$3</f>
        <v>0.97916666666666663</v>
      </c>
      <c r="I26" s="3">
        <f>Таблица1[[#This Row],[Столбец2]]</f>
        <v>0.97916666666666663</v>
      </c>
    </row>
    <row r="27" spans="1:9" x14ac:dyDescent="0.35">
      <c r="A27" t="s">
        <v>35</v>
      </c>
      <c r="C27" s="1">
        <v>44187.68304398148</v>
      </c>
      <c r="D27" s="1">
        <v>44187.729050925926</v>
      </c>
      <c r="E27">
        <v>67</v>
      </c>
      <c r="F27" t="s">
        <v>15</v>
      </c>
      <c r="G27" t="str">
        <f>TEXT(Таблица1[[#This Row],[Leave Time]]-MAX($C$3,Таблица1[[#This Row],[Join Time]]),"[мм]")</f>
        <v>66</v>
      </c>
      <c r="H27" s="2">
        <f>Таблица1[[#This Row],[Столбец1]]/$F$3</f>
        <v>0.6875</v>
      </c>
      <c r="I27" s="3">
        <f>Таблица1[[#This Row],[Столбец2]]</f>
        <v>0.6875</v>
      </c>
    </row>
    <row r="28" spans="1:9" x14ac:dyDescent="0.35">
      <c r="A28" t="s">
        <v>50</v>
      </c>
      <c r="C28" s="1">
        <v>44187.689120370371</v>
      </c>
      <c r="D28" s="1">
        <v>44187.747546296298</v>
      </c>
      <c r="E28">
        <v>85</v>
      </c>
      <c r="F28" t="s">
        <v>15</v>
      </c>
      <c r="G28" t="str">
        <f>TEXT(Таблица1[[#This Row],[Leave Time]]-MAX($C$3,Таблица1[[#This Row],[Join Time]]),"[мм]")</f>
        <v>84</v>
      </c>
      <c r="H28" s="2">
        <f>Таблица1[[#This Row],[Столбец1]]/$F$3</f>
        <v>0.875</v>
      </c>
      <c r="I28" s="3">
        <f>Таблица1[[#This Row],[Столбец2]]</f>
        <v>0.875</v>
      </c>
    </row>
    <row r="29" spans="1:9" x14ac:dyDescent="0.35">
      <c r="A29" t="s">
        <v>45</v>
      </c>
      <c r="B29" t="s">
        <v>46</v>
      </c>
      <c r="C29" s="1">
        <v>44187.687488425923</v>
      </c>
      <c r="D29" s="1">
        <v>44187.747453703705</v>
      </c>
      <c r="E29">
        <v>87</v>
      </c>
      <c r="F29" t="s">
        <v>15</v>
      </c>
      <c r="G29" t="str">
        <f>TEXT(Таблица1[[#This Row],[Leave Time]]-MAX($C$3,Таблица1[[#This Row],[Join Time]]),"[мм]")</f>
        <v>86</v>
      </c>
      <c r="H29" s="2">
        <f>Таблица1[[#This Row],[Столбец1]]/$F$3</f>
        <v>0.89583333333333337</v>
      </c>
      <c r="I29" s="3">
        <f>Таблица1[[#This Row],[Столбец2]]</f>
        <v>0.89583333333333337</v>
      </c>
    </row>
    <row r="30" spans="1:9" x14ac:dyDescent="0.35">
      <c r="A30" t="s">
        <v>17</v>
      </c>
      <c r="C30" s="1">
        <v>44187.676041666666</v>
      </c>
      <c r="D30" s="1">
        <v>44187.72347222222</v>
      </c>
      <c r="E30">
        <v>69</v>
      </c>
      <c r="F30" t="s">
        <v>15</v>
      </c>
      <c r="G30" t="str">
        <f>TEXT(Таблица1[[#This Row],[Leave Time]]-MAX($C$3,Таблица1[[#This Row],[Join Time]]),"[мм]")</f>
        <v>61</v>
      </c>
      <c r="H30" s="2">
        <f>Таблица1[[#This Row],[Столбец1]]/$F$3</f>
        <v>0.63541666666666663</v>
      </c>
      <c r="I30" s="3">
        <f>Таблица1[[#This Row],[Столбец2]]+H31</f>
        <v>0.97916666666666663</v>
      </c>
    </row>
    <row r="31" spans="1:9" x14ac:dyDescent="0.35">
      <c r="A31" t="s">
        <v>17</v>
      </c>
      <c r="C31" s="1">
        <v>44187.72446759259</v>
      </c>
      <c r="D31" s="1">
        <v>44187.747534722221</v>
      </c>
      <c r="E31">
        <v>34</v>
      </c>
      <c r="F31" t="s">
        <v>15</v>
      </c>
      <c r="G31" t="str">
        <f>TEXT(Таблица1[[#This Row],[Leave Time]]-MAX($C$3,Таблица1[[#This Row],[Join Time]]),"[мм]")</f>
        <v>33</v>
      </c>
      <c r="H31" s="2">
        <f>Таблица1[[#This Row],[Столбец1]]/$F$3</f>
        <v>0.34375</v>
      </c>
      <c r="I31" s="3"/>
    </row>
    <row r="32" spans="1:9" x14ac:dyDescent="0.35">
      <c r="A32" t="s">
        <v>22</v>
      </c>
      <c r="C32" s="1">
        <v>44187.679571759261</v>
      </c>
      <c r="D32" s="1">
        <v>44187.747418981482</v>
      </c>
      <c r="E32">
        <v>98</v>
      </c>
      <c r="F32" t="s">
        <v>15</v>
      </c>
      <c r="G32" t="str">
        <f>TEXT(Таблица1[[#This Row],[Leave Time]]-MAX($C$3,Таблица1[[#This Row],[Join Time]]),"[мм]")</f>
        <v>96</v>
      </c>
      <c r="H32" s="2">
        <f>Таблица1[[#This Row],[Столбец1]]/$F$3</f>
        <v>1</v>
      </c>
      <c r="I32" s="3">
        <f>Таблица1[[#This Row],[Столбец2]]</f>
        <v>1</v>
      </c>
    </row>
    <row r="33" spans="1:9" x14ac:dyDescent="0.35">
      <c r="A33" t="s">
        <v>49</v>
      </c>
      <c r="C33" s="1">
        <v>44187.688773148147</v>
      </c>
      <c r="D33" s="1">
        <v>44187.747384259259</v>
      </c>
      <c r="E33">
        <v>85</v>
      </c>
      <c r="F33" t="s">
        <v>15</v>
      </c>
      <c r="G33" t="str">
        <f>TEXT(Таблица1[[#This Row],[Leave Time]]-MAX($C$3,Таблица1[[#This Row],[Join Time]]),"[мм]")</f>
        <v>84</v>
      </c>
      <c r="H33" s="2">
        <f>Таблица1[[#This Row],[Столбец1]]/$F$3</f>
        <v>0.875</v>
      </c>
      <c r="I33" s="3">
        <f>Таблица1[[#This Row],[Столбец2]]</f>
        <v>0.875</v>
      </c>
    </row>
    <row r="34" spans="1:9" x14ac:dyDescent="0.35">
      <c r="A34" t="s">
        <v>40</v>
      </c>
      <c r="B34" t="s">
        <v>41</v>
      </c>
      <c r="C34" s="1">
        <v>44187.68577546296</v>
      </c>
      <c r="D34" s="1">
        <v>44187.747349537036</v>
      </c>
      <c r="E34">
        <v>89</v>
      </c>
      <c r="F34" t="s">
        <v>15</v>
      </c>
      <c r="G34" t="str">
        <f>TEXT(Таблица1[[#This Row],[Leave Time]]-MAX($C$3,Таблица1[[#This Row],[Join Time]]),"[мм]")</f>
        <v>88</v>
      </c>
      <c r="H34" s="2">
        <f>Таблица1[[#This Row],[Столбец1]]/$F$3</f>
        <v>0.91666666666666663</v>
      </c>
      <c r="I34" s="3">
        <f>Таблица1[[#This Row],[Столбец2]]</f>
        <v>0.91666666666666663</v>
      </c>
    </row>
    <row r="35" spans="1:9" x14ac:dyDescent="0.35">
      <c r="A35" t="s">
        <v>39</v>
      </c>
      <c r="C35" s="1">
        <v>44187.68540509259</v>
      </c>
      <c r="D35" s="1">
        <v>44187.747430555559</v>
      </c>
      <c r="E35">
        <v>90</v>
      </c>
      <c r="F35" t="s">
        <v>15</v>
      </c>
      <c r="G35" t="str">
        <f>TEXT(Таблица1[[#This Row],[Leave Time]]-MAX($C$3,Таблица1[[#This Row],[Join Time]]),"[мм]")</f>
        <v>89</v>
      </c>
      <c r="H35" s="2">
        <f>Таблица1[[#This Row],[Столбец1]]/$F$3</f>
        <v>0.92708333333333337</v>
      </c>
      <c r="I35" s="3">
        <f>Таблица1[[#This Row],[Столбец2]]</f>
        <v>0.92708333333333337</v>
      </c>
    </row>
    <row r="36" spans="1:9" x14ac:dyDescent="0.35">
      <c r="A36" t="s">
        <v>16</v>
      </c>
      <c r="C36" s="1">
        <v>44187.67528935185</v>
      </c>
      <c r="D36" s="1">
        <v>44187.747407407405</v>
      </c>
      <c r="E36">
        <v>104</v>
      </c>
      <c r="F36" t="s">
        <v>15</v>
      </c>
      <c r="G36" t="str">
        <f>TEXT(Таблица1[[#This Row],[Leave Time]]-MAX($C$3,Таблица1[[#This Row],[Join Time]]),"[мм]")</f>
        <v>96</v>
      </c>
      <c r="H36" s="2">
        <f>Таблица1[[#This Row],[Столбец1]]/$F$3</f>
        <v>1</v>
      </c>
      <c r="I36" s="3">
        <f>Таблица1[[#This Row],[Столбец2]]</f>
        <v>1</v>
      </c>
    </row>
    <row r="37" spans="1:9" x14ac:dyDescent="0.35">
      <c r="A37" t="s">
        <v>20</v>
      </c>
      <c r="B37" t="s">
        <v>21</v>
      </c>
      <c r="C37" s="1">
        <v>44187.678460648145</v>
      </c>
      <c r="D37" s="1">
        <v>44187.747546296298</v>
      </c>
      <c r="E37">
        <v>100</v>
      </c>
      <c r="F37" t="s">
        <v>15</v>
      </c>
      <c r="G37" t="str">
        <f>TEXT(Таблица1[[#This Row],[Leave Time]]-MAX($C$3,Таблица1[[#This Row],[Join Time]]),"[мм]")</f>
        <v>96</v>
      </c>
      <c r="H37" s="2">
        <f>Таблица1[[#This Row],[Столбец1]]/$F$3</f>
        <v>1</v>
      </c>
      <c r="I37" s="3">
        <f>Таблица1[[#This Row],[Столбец2]]</f>
        <v>1</v>
      </c>
    </row>
    <row r="38" spans="1:9" x14ac:dyDescent="0.35">
      <c r="A38" t="s">
        <v>33</v>
      </c>
      <c r="B38" t="s">
        <v>34</v>
      </c>
      <c r="C38" s="1">
        <v>44187.682858796295</v>
      </c>
      <c r="D38" s="1">
        <v>44187.683495370373</v>
      </c>
      <c r="E38">
        <v>1</v>
      </c>
      <c r="F38" t="s">
        <v>15</v>
      </c>
      <c r="G38" t="str">
        <f>TEXT(Таблица1[[#This Row],[Leave Time]]-MAX($C$3,Таблица1[[#This Row],[Join Time]]),"[мм]")</f>
        <v>00</v>
      </c>
      <c r="H38" s="2">
        <f>Таблица1[[#This Row],[Столбец1]]/$F$3</f>
        <v>0</v>
      </c>
      <c r="I38" s="3">
        <f>Таблица1[[#This Row],[Столбец2]]+H39</f>
        <v>0.95833333333333337</v>
      </c>
    </row>
    <row r="39" spans="1:9" x14ac:dyDescent="0.35">
      <c r="A39" t="s">
        <v>33</v>
      </c>
      <c r="B39" t="s">
        <v>34</v>
      </c>
      <c r="C39" s="1">
        <v>44187.683506944442</v>
      </c>
      <c r="D39" s="1">
        <v>44187.747546296298</v>
      </c>
      <c r="E39">
        <v>93</v>
      </c>
      <c r="F39" t="s">
        <v>15</v>
      </c>
      <c r="G39" t="str">
        <f>TEXT(Таблица1[[#This Row],[Leave Time]]-MAX($C$3,Таблица1[[#This Row],[Join Time]]),"[мм]")</f>
        <v>92</v>
      </c>
      <c r="H39" s="2">
        <f>Таблица1[[#This Row],[Столбец1]]/$F$3</f>
        <v>0.95833333333333337</v>
      </c>
      <c r="I39" s="3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2020-12-22 As presence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2020-12-22T11:42:13Z</dcterms:created>
  <dcterms:modified xsi:type="dcterms:W3CDTF">2020-12-22T11:47:14Z</dcterms:modified>
</cp:coreProperties>
</file>